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Vendas\DIRETÓRIO INTEROP\2022\PGJ - MP MG\02 PROPOSTA\PLANILHA SÓCRATES 23-05-22\"/>
    </mc:Choice>
  </mc:AlternateContent>
  <bookViews>
    <workbookView xWindow="0" yWindow="0" windowWidth="20490" windowHeight="7620"/>
  </bookViews>
  <sheets>
    <sheet name="Serviços - MPMG - UST" sheetId="7" r:id="rId1"/>
  </sheets>
  <definedNames>
    <definedName name="_xlnm._FilterDatabase" localSheetId="0" hidden="1">'Serviços - MPMG - UST'!$A$10:$K$10</definedName>
    <definedName name="_xlnm.Print_Area" localSheetId="0">'Serviços - MPMG - UST'!$A$2:$K$27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7" l="1"/>
  <c r="I25" i="7"/>
  <c r="J25" i="7" s="1"/>
  <c r="K25" i="7" s="1"/>
  <c r="I22" i="7"/>
  <c r="J22" i="7" s="1"/>
  <c r="K22" i="7" s="1"/>
  <c r="I11" i="7"/>
  <c r="J11" i="7" s="1"/>
  <c r="K11" i="7" s="1"/>
  <c r="I12" i="7"/>
  <c r="J12" i="7" s="1"/>
  <c r="K12" i="7" s="1"/>
  <c r="I13" i="7"/>
  <c r="J13" i="7" s="1"/>
  <c r="K13" i="7" s="1"/>
  <c r="I14" i="7"/>
  <c r="J14" i="7" s="1"/>
  <c r="K14" i="7" s="1"/>
  <c r="I15" i="7"/>
  <c r="J15" i="7" s="1"/>
  <c r="K15" i="7" s="1"/>
  <c r="I16" i="7"/>
  <c r="J16" i="7" s="1"/>
  <c r="K16" i="7" s="1"/>
  <c r="I17" i="7"/>
  <c r="J17" i="7" s="1"/>
  <c r="K17" i="7" s="1"/>
  <c r="I18" i="7"/>
  <c r="J18" i="7" s="1"/>
  <c r="K18" i="7" s="1"/>
  <c r="I19" i="7"/>
  <c r="J19" i="7"/>
  <c r="K19" i="7" s="1"/>
  <c r="I20" i="7"/>
  <c r="I21" i="7"/>
  <c r="I23" i="7"/>
  <c r="J23" i="7" s="1"/>
  <c r="K23" i="7" s="1"/>
  <c r="I24" i="7"/>
  <c r="J24" i="7"/>
  <c r="K24" i="7" s="1"/>
  <c r="I26" i="7"/>
  <c r="F27" i="7"/>
  <c r="G27" i="7"/>
  <c r="H27" i="7"/>
  <c r="J26" i="7" l="1"/>
  <c r="K26" i="7" s="1"/>
  <c r="J21" i="7"/>
  <c r="K21" i="7" s="1"/>
  <c r="J20" i="7"/>
  <c r="K20" i="7" s="1"/>
  <c r="I27" i="7"/>
  <c r="F7" i="7"/>
  <c r="H7" i="7" s="1"/>
  <c r="J7" i="7" s="1"/>
  <c r="K27" i="7" l="1"/>
  <c r="B7" i="7"/>
  <c r="B8" i="7" s="1"/>
  <c r="F6" i="7"/>
  <c r="H6" i="7" s="1"/>
  <c r="J6" i="7" s="1"/>
</calcChain>
</file>

<file path=xl/sharedStrings.xml><?xml version="1.0" encoding="utf-8"?>
<sst xmlns="http://schemas.openxmlformats.org/spreadsheetml/2006/main" count="67" uniqueCount="47">
  <si>
    <t>PREENCHER ESTE CAMPO -&gt;</t>
  </si>
  <si>
    <t>CATÁLOGO DE SERVIÇOS</t>
  </si>
  <si>
    <t>Forma de contabilização</t>
  </si>
  <si>
    <t>Total de solicitações</t>
  </si>
  <si>
    <t>Total de UST Serviço</t>
  </si>
  <si>
    <t>Valor total relativo ao item de serviço (R$)</t>
  </si>
  <si>
    <t>Por equipamento</t>
  </si>
  <si>
    <t>Por unidade/promotoria</t>
  </si>
  <si>
    <t>Por solicitação</t>
  </si>
  <si>
    <t>TIPO DE SERVIÇO</t>
  </si>
  <si>
    <t>INCIDENTE</t>
  </si>
  <si>
    <t>SOLICITAÇÃO DE SERVIÇO</t>
  </si>
  <si>
    <t>PREVENTIVO</t>
  </si>
  <si>
    <t>SUBSTITUIÇÃO DE MICRO</t>
  </si>
  <si>
    <t>MUDANÇAS DE ENDEREÇO</t>
  </si>
  <si>
    <t>ACOMPANHAMENTO TÉCNICO PARA EVENTOS</t>
  </si>
  <si>
    <t>ACOMPANHAMENTO TÉCNICO PARA REUNIÕES</t>
  </si>
  <si>
    <t>AVALIAÇÃO FÍSICA DOS ATIVOS DE REDE</t>
  </si>
  <si>
    <t>Por mudança</t>
  </si>
  <si>
    <t>Por evento</t>
  </si>
  <si>
    <t>Por reunião</t>
  </si>
  <si>
    <t>Por setor ou promotoria</t>
  </si>
  <si>
    <t>CONFIGURAR MICRO NO DOMÍNIO</t>
  </si>
  <si>
    <t>Quantidade de UST de serviço</t>
  </si>
  <si>
    <t>RECOLHIMENTO DE EQUIPAMENTO DE TI SEM USO</t>
  </si>
  <si>
    <t>TOTAL DE UST DE SERVIÇOS:</t>
  </si>
  <si>
    <t>TREINAMENTO TEAMS E OFFICE 365</t>
  </si>
  <si>
    <t>INFORMAÇÃO</t>
  </si>
  <si>
    <t>MANUTENÇÃO PREVENTIVA DE MICRO</t>
  </si>
  <si>
    <t>MIGRAÇÃO DE DADOS PARA NUVEM</t>
  </si>
  <si>
    <t>SUPORTE DE TI</t>
  </si>
  <si>
    <t>ORGANIZAÇÃO DE RACK</t>
  </si>
  <si>
    <t>SUBSTITUIÇÃO DE SWITCH</t>
  </si>
  <si>
    <t>HABILITAÇÃO DE PONTO DE REDE</t>
  </si>
  <si>
    <t>Por habilitação</t>
  </si>
  <si>
    <t>VALOR UNITÁRIO DA UST</t>
  </si>
  <si>
    <t>QUANTIDADE DE UST 
POR TIPO</t>
  </si>
  <si>
    <t>VALOR GLOBAL 
POR TIPO</t>
  </si>
  <si>
    <t>VALOR MENSAL
POR TIPO</t>
  </si>
  <si>
    <t xml:space="preserve">QUANTIDADE GLOBAL DE USTs: </t>
  </si>
  <si>
    <t>PROJETO</t>
  </si>
  <si>
    <r>
      <rPr>
        <b/>
        <sz val="24"/>
        <color theme="1"/>
        <rFont val="Calibri"/>
        <family val="2"/>
        <scheme val="minor"/>
      </rPr>
      <t>APENSO A</t>
    </r>
    <r>
      <rPr>
        <b/>
        <sz val="20"/>
        <color theme="1"/>
        <rFont val="Calibri Light"/>
        <family val="2"/>
        <scheme val="major"/>
      </rPr>
      <t xml:space="preserve">
</t>
    </r>
    <r>
      <rPr>
        <b/>
        <sz val="20"/>
        <color theme="4" tint="-0.249977111117893"/>
        <rFont val="Calibri"/>
        <family val="2"/>
        <scheme val="minor"/>
      </rPr>
      <t>Composição de custos do Catálogo Técnico de Serviços de TI</t>
    </r>
  </si>
  <si>
    <t>Estimativa de solicitações de serviço</t>
  </si>
  <si>
    <r>
      <rPr>
        <b/>
        <sz val="14"/>
        <color theme="1"/>
        <rFont val="Calibri Light"/>
        <family val="2"/>
        <scheme val="major"/>
      </rPr>
      <t>FRANQUIA</t>
    </r>
    <r>
      <rPr>
        <b/>
        <sz val="12"/>
        <color theme="1"/>
        <rFont val="Calibri Light"/>
        <family val="2"/>
        <scheme val="major"/>
      </rPr>
      <t xml:space="preserve">
</t>
    </r>
    <r>
      <rPr>
        <sz val="11"/>
        <color theme="1"/>
        <rFont val="Calibri Light"/>
        <family val="2"/>
        <scheme val="major"/>
      </rPr>
      <t>(80% do total global de USTs)</t>
    </r>
  </si>
  <si>
    <r>
      <rPr>
        <b/>
        <sz val="14"/>
        <color theme="1"/>
        <rFont val="Calibri Light"/>
        <family val="2"/>
        <scheme val="major"/>
      </rPr>
      <t>EXCEDENTE</t>
    </r>
    <r>
      <rPr>
        <b/>
        <sz val="12"/>
        <color theme="1"/>
        <rFont val="Calibri Light"/>
        <family val="2"/>
        <scheme val="major"/>
      </rPr>
      <t xml:space="preserve">
</t>
    </r>
    <r>
      <rPr>
        <sz val="11"/>
        <color theme="1"/>
        <rFont val="Calibri Light"/>
        <family val="2"/>
        <scheme val="major"/>
      </rPr>
      <t>(20% do total global de USTs)</t>
    </r>
  </si>
  <si>
    <t>ROLLOUT DE EQUIPAMENTOS</t>
  </si>
  <si>
    <r>
      <t xml:space="preserve">VALOR GLOBAL:
</t>
    </r>
    <r>
      <rPr>
        <b/>
        <sz val="12"/>
        <color theme="1"/>
        <rFont val="Calibri Light"/>
        <family val="2"/>
        <scheme val="major"/>
      </rPr>
      <t>(</t>
    </r>
    <r>
      <rPr>
        <b/>
        <sz val="12"/>
        <color rgb="FFFF0000"/>
        <rFont val="Calibri Light"/>
        <family val="2"/>
        <scheme val="major"/>
      </rPr>
      <t>Franquia + Excedente</t>
    </r>
    <r>
      <rPr>
        <b/>
        <sz val="12"/>
        <color theme="1"/>
        <rFont val="Calibri Light"/>
        <family val="2"/>
        <scheme val="major"/>
      </rPr>
      <t xml:space="preserve">)  </t>
    </r>
    <r>
      <rPr>
        <b/>
        <sz val="14"/>
        <color theme="1"/>
        <rFont val="Calibri Light"/>
        <family val="2"/>
        <scheme val="major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</si>
</sst>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$&quot;\ #,##0.00"/>
    <numFmt numFmtId="165" formatCode="_-[$R$-416]\ * #,##0.00_-;\-[$R$-416]\ * #,##0.00_-;_-[$R$-416]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2"/>
      <name val="Calibri Light"/>
      <family val="2"/>
      <scheme val="major"/>
    </font>
    <font>
      <sz val="1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20"/>
      <color theme="4" tint="-0.249977111117893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theme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3" fontId="16" fillId="0" borderId="5" xfId="0" applyNumberFormat="1" applyFont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4" fontId="15" fillId="4" borderId="8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3" fontId="16" fillId="4" borderId="8" xfId="0" applyNumberFormat="1" applyFont="1" applyFill="1" applyBorder="1" applyAlignment="1">
      <alignment horizontal="center" vertical="center" wrapText="1"/>
    </xf>
    <xf numFmtId="3" fontId="16" fillId="4" borderId="5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 wrapText="1"/>
    </xf>
    <xf numFmtId="3" fontId="12" fillId="4" borderId="7" xfId="0" applyNumberFormat="1" applyFont="1" applyFill="1" applyBorder="1" applyAlignment="1">
      <alignment horizontal="center" vertical="center" wrapText="1"/>
    </xf>
    <xf numFmtId="3" fontId="12" fillId="4" borderId="5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/>
    </xf>
    <xf numFmtId="3" fontId="16" fillId="0" borderId="8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4" fontId="15" fillId="4" borderId="8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3" fontId="6" fillId="4" borderId="8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6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164" fontId="19" fillId="5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3" fontId="16" fillId="0" borderId="8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/>
    </xf>
    <xf numFmtId="4" fontId="15" fillId="0" borderId="8" xfId="0" applyNumberFormat="1" applyFont="1" applyFill="1" applyBorder="1" applyAlignment="1">
      <alignment horizontal="center" vertical="center"/>
    </xf>
    <xf numFmtId="3" fontId="3" fillId="7" borderId="5" xfId="0" applyNumberFormat="1" applyFont="1" applyFill="1" applyBorder="1" applyAlignment="1">
      <alignment horizontal="center" vertical="center"/>
    </xf>
    <xf numFmtId="164" fontId="3" fillId="7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right" vertical="center" wrapText="1"/>
    </xf>
    <xf numFmtId="164" fontId="4" fillId="4" borderId="6" xfId="0" applyNumberFormat="1" applyFont="1" applyFill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 wrapText="1"/>
    </xf>
    <xf numFmtId="164" fontId="5" fillId="0" borderId="6" xfId="0" applyNumberFormat="1" applyFont="1" applyFill="1" applyBorder="1" applyAlignment="1">
      <alignment horizontal="right" vertical="center" wrapText="1"/>
    </xf>
    <xf numFmtId="164" fontId="5" fillId="4" borderId="6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 applyProtection="1">
      <alignment horizontal="center" vertical="center"/>
      <protection locked="0"/>
    </xf>
    <xf numFmtId="3" fontId="1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12" fillId="8" borderId="1" xfId="0" applyNumberFormat="1" applyFont="1" applyFill="1" applyBorder="1" applyAlignment="1">
      <alignment horizontal="center" vertical="center"/>
    </xf>
    <xf numFmtId="165" fontId="12" fillId="6" borderId="1" xfId="0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right" vertical="center"/>
    </xf>
    <xf numFmtId="0" fontId="13" fillId="7" borderId="3" xfId="0" applyFont="1" applyFill="1" applyBorder="1" applyAlignment="1">
      <alignment horizontal="right" vertical="center"/>
    </xf>
    <xf numFmtId="0" fontId="13" fillId="7" borderId="7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6" fillId="6" borderId="4" xfId="0" applyNumberFormat="1" applyFont="1" applyFill="1" applyBorder="1" applyAlignment="1">
      <alignment horizontal="center" vertical="center"/>
    </xf>
    <xf numFmtId="164" fontId="6" fillId="6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3" fontId="3" fillId="6" borderId="4" xfId="0" applyNumberFormat="1" applyFont="1" applyFill="1" applyBorder="1" applyAlignment="1">
      <alignment horizontal="center" vertical="center"/>
    </xf>
    <xf numFmtId="3" fontId="3" fillId="6" borderId="2" xfId="0" applyNumberFormat="1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7"/>
  <sheetViews>
    <sheetView tabSelected="1" zoomScale="80" zoomScaleNormal="80" workbookViewId="0">
      <pane xSplit="1" ySplit="10" topLeftCell="B26" activePane="bottomRight" state="frozen"/>
      <selection pane="topRight" activeCell="B1" sqref="B1"/>
      <selection pane="bottomLeft" activeCell="A12" sqref="A12"/>
      <selection pane="bottomRight" activeCell="B7" sqref="B7"/>
    </sheetView>
  </sheetViews>
  <sheetFormatPr defaultColWidth="8.85546875" defaultRowHeight="15" x14ac:dyDescent="0.25"/>
  <cols>
    <col min="1" max="1" width="44.7109375" style="44" customWidth="1"/>
    <col min="2" max="2" width="27.28515625" style="44" customWidth="1"/>
    <col min="3" max="3" width="5.7109375" style="44" customWidth="1"/>
    <col min="4" max="4" width="17.5703125" style="44" customWidth="1"/>
    <col min="5" max="5" width="18.28515625" style="44" customWidth="1"/>
    <col min="6" max="9" width="17.42578125" style="44" customWidth="1"/>
    <col min="10" max="10" width="18.85546875" style="44" customWidth="1"/>
    <col min="11" max="11" width="24.5703125" style="44" customWidth="1"/>
    <col min="12" max="16384" width="8.85546875" style="44"/>
  </cols>
  <sheetData>
    <row r="1" spans="1:11" ht="8.4499999999999993" customHeight="1" thickBot="1" x14ac:dyDescent="0.3"/>
    <row r="2" spans="1:11" ht="60" customHeight="1" thickBot="1" x14ac:dyDescent="0.3">
      <c r="A2" s="97" t="s">
        <v>41</v>
      </c>
      <c r="B2" s="98"/>
      <c r="C2" s="98"/>
      <c r="D2" s="98"/>
      <c r="E2" s="98"/>
      <c r="F2" s="98"/>
      <c r="G2" s="98"/>
      <c r="H2" s="98"/>
      <c r="I2" s="98"/>
      <c r="J2" s="98"/>
      <c r="K2" s="99"/>
    </row>
    <row r="3" spans="1:11" ht="7.9" customHeight="1" x14ac:dyDescent="0.25"/>
    <row r="4" spans="1:11" ht="10.15" customHeight="1" thickBot="1" x14ac:dyDescent="0.3"/>
    <row r="5" spans="1:11" ht="44.45" customHeight="1" thickBot="1" x14ac:dyDescent="0.3">
      <c r="B5" s="49" t="s">
        <v>35</v>
      </c>
      <c r="C5" s="70"/>
      <c r="F5" s="83" t="s">
        <v>36</v>
      </c>
      <c r="G5" s="84"/>
      <c r="H5" s="83" t="s">
        <v>37</v>
      </c>
      <c r="I5" s="84"/>
      <c r="J5" s="83" t="s">
        <v>38</v>
      </c>
      <c r="K5" s="84"/>
    </row>
    <row r="6" spans="1:11" ht="34.9" customHeight="1" thickBot="1" x14ac:dyDescent="0.3">
      <c r="A6" s="47" t="s">
        <v>0</v>
      </c>
      <c r="B6" s="46">
        <v>42</v>
      </c>
      <c r="C6" s="71"/>
      <c r="D6" s="100" t="s">
        <v>43</v>
      </c>
      <c r="E6" s="101"/>
      <c r="F6" s="102">
        <f>(80*J27)/100</f>
        <v>125768</v>
      </c>
      <c r="G6" s="103"/>
      <c r="H6" s="85">
        <f>F6*B6</f>
        <v>5282256</v>
      </c>
      <c r="I6" s="86"/>
      <c r="J6" s="85">
        <f>H6/36</f>
        <v>146729.33333333334</v>
      </c>
      <c r="K6" s="86"/>
    </row>
    <row r="7" spans="1:11" ht="34.9" customHeight="1" thickBot="1" x14ac:dyDescent="0.3">
      <c r="A7" s="47" t="s">
        <v>39</v>
      </c>
      <c r="B7" s="75">
        <f>J27</f>
        <v>157210</v>
      </c>
      <c r="C7" s="72"/>
      <c r="D7" s="100" t="s">
        <v>44</v>
      </c>
      <c r="E7" s="101"/>
      <c r="F7" s="104">
        <f>(20*J27)/100</f>
        <v>31442</v>
      </c>
      <c r="G7" s="105"/>
      <c r="H7" s="87">
        <f>F7*B6</f>
        <v>1320564</v>
      </c>
      <c r="I7" s="88"/>
      <c r="J7" s="87">
        <f>H7/36</f>
        <v>36682.333333333336</v>
      </c>
      <c r="K7" s="88"/>
    </row>
    <row r="8" spans="1:11" ht="34.9" customHeight="1" thickBot="1" x14ac:dyDescent="0.3">
      <c r="A8" s="48" t="s">
        <v>46</v>
      </c>
      <c r="B8" s="76">
        <f>B7*B6</f>
        <v>6602820</v>
      </c>
      <c r="C8" s="69"/>
      <c r="D8" s="42"/>
      <c r="E8" s="42"/>
      <c r="F8" s="42"/>
      <c r="G8" s="42"/>
      <c r="H8" s="42"/>
      <c r="I8" s="42"/>
      <c r="J8" s="42"/>
      <c r="K8" s="42"/>
    </row>
    <row r="9" spans="1:11" ht="36.6" customHeight="1" thickBot="1" x14ac:dyDescent="0.3">
      <c r="E9" s="2"/>
      <c r="F9" s="77" t="s">
        <v>42</v>
      </c>
      <c r="G9" s="78"/>
      <c r="H9" s="79"/>
    </row>
    <row r="10" spans="1:11" ht="49.15" customHeight="1" thickBot="1" x14ac:dyDescent="0.3">
      <c r="A10" s="3" t="s">
        <v>1</v>
      </c>
      <c r="B10" s="89" t="s">
        <v>9</v>
      </c>
      <c r="C10" s="90"/>
      <c r="D10" s="3" t="s">
        <v>23</v>
      </c>
      <c r="E10" s="3" t="s">
        <v>2</v>
      </c>
      <c r="F10" s="43">
        <v>2022</v>
      </c>
      <c r="G10" s="43">
        <v>2023</v>
      </c>
      <c r="H10" s="43">
        <v>2024</v>
      </c>
      <c r="I10" s="3" t="s">
        <v>3</v>
      </c>
      <c r="J10" s="3" t="s">
        <v>4</v>
      </c>
      <c r="K10" s="3" t="s">
        <v>5</v>
      </c>
    </row>
    <row r="11" spans="1:11" s="1" customFormat="1" ht="60" customHeight="1" thickBot="1" x14ac:dyDescent="0.3">
      <c r="A11" s="4" t="s">
        <v>15</v>
      </c>
      <c r="B11" s="91" t="s">
        <v>11</v>
      </c>
      <c r="C11" s="92"/>
      <c r="D11" s="5">
        <v>30</v>
      </c>
      <c r="E11" s="6" t="s">
        <v>19</v>
      </c>
      <c r="F11" s="7">
        <v>30</v>
      </c>
      <c r="G11" s="8">
        <v>30</v>
      </c>
      <c r="H11" s="9">
        <v>30</v>
      </c>
      <c r="I11" s="10">
        <f t="shared" ref="I11:I26" si="0">SUM(F11:H11)</f>
        <v>90</v>
      </c>
      <c r="J11" s="11">
        <f t="shared" ref="J11:J26" si="1">I11*D11</f>
        <v>2700</v>
      </c>
      <c r="K11" s="63">
        <f>J11*$B$6</f>
        <v>113400</v>
      </c>
    </row>
    <row r="12" spans="1:11" s="1" customFormat="1" ht="60" customHeight="1" thickBot="1" x14ac:dyDescent="0.3">
      <c r="A12" s="12" t="s">
        <v>16</v>
      </c>
      <c r="B12" s="93" t="s">
        <v>11</v>
      </c>
      <c r="C12" s="94"/>
      <c r="D12" s="13">
        <v>9</v>
      </c>
      <c r="E12" s="14" t="s">
        <v>20</v>
      </c>
      <c r="F12" s="15">
        <v>160</v>
      </c>
      <c r="G12" s="16">
        <v>160</v>
      </c>
      <c r="H12" s="17">
        <v>160</v>
      </c>
      <c r="I12" s="18">
        <f t="shared" si="0"/>
        <v>480</v>
      </c>
      <c r="J12" s="19">
        <f t="shared" si="1"/>
        <v>4320</v>
      </c>
      <c r="K12" s="64">
        <f t="shared" ref="K12:K26" si="2">J12*$B$6</f>
        <v>181440</v>
      </c>
    </row>
    <row r="13" spans="1:11" s="1" customFormat="1" ht="60" customHeight="1" thickBot="1" x14ac:dyDescent="0.3">
      <c r="A13" s="73" t="s">
        <v>17</v>
      </c>
      <c r="B13" s="91" t="s">
        <v>12</v>
      </c>
      <c r="C13" s="92"/>
      <c r="D13" s="20">
        <v>3</v>
      </c>
      <c r="E13" s="6" t="s">
        <v>8</v>
      </c>
      <c r="F13" s="21">
        <v>60</v>
      </c>
      <c r="G13" s="22">
        <v>60</v>
      </c>
      <c r="H13" s="23">
        <v>60</v>
      </c>
      <c r="I13" s="24">
        <f t="shared" si="0"/>
        <v>180</v>
      </c>
      <c r="J13" s="25">
        <f t="shared" si="1"/>
        <v>540</v>
      </c>
      <c r="K13" s="65">
        <f t="shared" si="2"/>
        <v>22680</v>
      </c>
    </row>
    <row r="14" spans="1:11" s="39" customFormat="1" ht="60" customHeight="1" thickBot="1" x14ac:dyDescent="0.3">
      <c r="A14" s="12" t="s">
        <v>22</v>
      </c>
      <c r="B14" s="93" t="s">
        <v>11</v>
      </c>
      <c r="C14" s="94"/>
      <c r="D14" s="13">
        <v>4</v>
      </c>
      <c r="E14" s="14" t="s">
        <v>6</v>
      </c>
      <c r="F14" s="15">
        <v>1700</v>
      </c>
      <c r="G14" s="16">
        <v>1700</v>
      </c>
      <c r="H14" s="17">
        <v>1700</v>
      </c>
      <c r="I14" s="18">
        <f t="shared" si="0"/>
        <v>5100</v>
      </c>
      <c r="J14" s="19">
        <f t="shared" si="1"/>
        <v>20400</v>
      </c>
      <c r="K14" s="64">
        <f t="shared" si="2"/>
        <v>856800</v>
      </c>
    </row>
    <row r="15" spans="1:11" s="1" customFormat="1" ht="60" customHeight="1" thickBot="1" x14ac:dyDescent="0.3">
      <c r="A15" s="50" t="s">
        <v>27</v>
      </c>
      <c r="B15" s="95" t="s">
        <v>12</v>
      </c>
      <c r="C15" s="96"/>
      <c r="D15" s="51">
        <v>6</v>
      </c>
      <c r="E15" s="52" t="s">
        <v>7</v>
      </c>
      <c r="F15" s="53">
        <v>400</v>
      </c>
      <c r="G15" s="54">
        <v>400</v>
      </c>
      <c r="H15" s="55">
        <v>400</v>
      </c>
      <c r="I15" s="56">
        <f t="shared" si="0"/>
        <v>1200</v>
      </c>
      <c r="J15" s="57">
        <f t="shared" si="1"/>
        <v>7200</v>
      </c>
      <c r="K15" s="66">
        <f t="shared" si="2"/>
        <v>302400</v>
      </c>
    </row>
    <row r="16" spans="1:11" s="1" customFormat="1" ht="60" customHeight="1" thickBot="1" x14ac:dyDescent="0.3">
      <c r="A16" s="12" t="s">
        <v>28</v>
      </c>
      <c r="B16" s="93" t="s">
        <v>12</v>
      </c>
      <c r="C16" s="94"/>
      <c r="D16" s="13">
        <v>2</v>
      </c>
      <c r="E16" s="14" t="s">
        <v>6</v>
      </c>
      <c r="F16" s="15">
        <v>3500</v>
      </c>
      <c r="G16" s="16">
        <v>3500</v>
      </c>
      <c r="H16" s="17">
        <v>3500</v>
      </c>
      <c r="I16" s="18">
        <f t="shared" si="0"/>
        <v>10500</v>
      </c>
      <c r="J16" s="19">
        <f t="shared" si="1"/>
        <v>21000</v>
      </c>
      <c r="K16" s="64">
        <f t="shared" si="2"/>
        <v>882000</v>
      </c>
    </row>
    <row r="17" spans="1:12" s="1" customFormat="1" ht="60" customHeight="1" thickBot="1" x14ac:dyDescent="0.3">
      <c r="A17" s="4" t="s">
        <v>29</v>
      </c>
      <c r="B17" s="91" t="s">
        <v>12</v>
      </c>
      <c r="C17" s="92"/>
      <c r="D17" s="5">
        <v>4</v>
      </c>
      <c r="E17" s="6" t="s">
        <v>6</v>
      </c>
      <c r="F17" s="7">
        <v>4000</v>
      </c>
      <c r="G17" s="8">
        <v>2000</v>
      </c>
      <c r="H17" s="9">
        <v>1000</v>
      </c>
      <c r="I17" s="10">
        <f t="shared" si="0"/>
        <v>7000</v>
      </c>
      <c r="J17" s="11">
        <f t="shared" si="1"/>
        <v>28000</v>
      </c>
      <c r="K17" s="63">
        <f t="shared" si="2"/>
        <v>1176000</v>
      </c>
    </row>
    <row r="18" spans="1:12" s="1" customFormat="1" ht="60" customHeight="1" thickBot="1" x14ac:dyDescent="0.3">
      <c r="A18" s="12" t="s">
        <v>14</v>
      </c>
      <c r="B18" s="93" t="s">
        <v>11</v>
      </c>
      <c r="C18" s="94"/>
      <c r="D18" s="13">
        <v>18</v>
      </c>
      <c r="E18" s="14" t="s">
        <v>18</v>
      </c>
      <c r="F18" s="15">
        <v>25</v>
      </c>
      <c r="G18" s="16">
        <v>25</v>
      </c>
      <c r="H18" s="17">
        <v>25</v>
      </c>
      <c r="I18" s="18">
        <f t="shared" si="0"/>
        <v>75</v>
      </c>
      <c r="J18" s="19">
        <f t="shared" si="1"/>
        <v>1350</v>
      </c>
      <c r="K18" s="64">
        <f t="shared" si="2"/>
        <v>56700</v>
      </c>
    </row>
    <row r="19" spans="1:12" s="1" customFormat="1" ht="60" customHeight="1" thickBot="1" x14ac:dyDescent="0.3">
      <c r="A19" s="4" t="s">
        <v>30</v>
      </c>
      <c r="B19" s="91" t="s">
        <v>10</v>
      </c>
      <c r="C19" s="92"/>
      <c r="D19" s="5">
        <v>2</v>
      </c>
      <c r="E19" s="6" t="s">
        <v>8</v>
      </c>
      <c r="F19" s="7">
        <v>2150</v>
      </c>
      <c r="G19" s="8">
        <v>2150</v>
      </c>
      <c r="H19" s="9">
        <v>1150</v>
      </c>
      <c r="I19" s="10">
        <f t="shared" si="0"/>
        <v>5450</v>
      </c>
      <c r="J19" s="11">
        <f t="shared" si="1"/>
        <v>10900</v>
      </c>
      <c r="K19" s="63">
        <f t="shared" si="2"/>
        <v>457800</v>
      </c>
    </row>
    <row r="20" spans="1:12" ht="56.65" customHeight="1" thickBot="1" x14ac:dyDescent="0.3">
      <c r="A20" s="74" t="s">
        <v>13</v>
      </c>
      <c r="B20" s="93" t="s">
        <v>10</v>
      </c>
      <c r="C20" s="94"/>
      <c r="D20" s="13">
        <v>8</v>
      </c>
      <c r="E20" s="14" t="s">
        <v>6</v>
      </c>
      <c r="F20" s="15">
        <v>350</v>
      </c>
      <c r="G20" s="16">
        <v>350</v>
      </c>
      <c r="H20" s="17">
        <v>350</v>
      </c>
      <c r="I20" s="18">
        <f t="shared" si="0"/>
        <v>1050</v>
      </c>
      <c r="J20" s="19">
        <f t="shared" si="1"/>
        <v>8400</v>
      </c>
      <c r="K20" s="64">
        <f t="shared" si="2"/>
        <v>352800</v>
      </c>
    </row>
    <row r="21" spans="1:12" s="40" customFormat="1" ht="56.65" customHeight="1" thickBot="1" x14ac:dyDescent="0.3">
      <c r="A21" s="33" t="s">
        <v>45</v>
      </c>
      <c r="B21" s="106" t="s">
        <v>40</v>
      </c>
      <c r="C21" s="107"/>
      <c r="D21" s="58">
        <v>7</v>
      </c>
      <c r="E21" s="34" t="s">
        <v>6</v>
      </c>
      <c r="F21" s="35">
        <v>1000</v>
      </c>
      <c r="G21" s="36">
        <v>2000</v>
      </c>
      <c r="H21" s="37">
        <v>2000</v>
      </c>
      <c r="I21" s="38">
        <f t="shared" si="0"/>
        <v>5000</v>
      </c>
      <c r="J21" s="36">
        <f t="shared" si="1"/>
        <v>35000</v>
      </c>
      <c r="K21" s="67">
        <f t="shared" si="2"/>
        <v>1470000</v>
      </c>
      <c r="L21" s="41"/>
    </row>
    <row r="22" spans="1:12" s="40" customFormat="1" ht="56.65" customHeight="1" thickBot="1" x14ac:dyDescent="0.3">
      <c r="A22" s="33" t="s">
        <v>32</v>
      </c>
      <c r="B22" s="106" t="s">
        <v>11</v>
      </c>
      <c r="C22" s="107"/>
      <c r="D22" s="58">
        <v>6</v>
      </c>
      <c r="E22" s="34" t="s">
        <v>6</v>
      </c>
      <c r="F22" s="35">
        <v>30</v>
      </c>
      <c r="G22" s="36">
        <v>30</v>
      </c>
      <c r="H22" s="37">
        <v>30</v>
      </c>
      <c r="I22" s="38">
        <f t="shared" si="0"/>
        <v>90</v>
      </c>
      <c r="J22" s="36">
        <f t="shared" si="1"/>
        <v>540</v>
      </c>
      <c r="K22" s="67">
        <f t="shared" si="2"/>
        <v>22680</v>
      </c>
    </row>
    <row r="23" spans="1:12" s="45" customFormat="1" ht="54" customHeight="1" thickBot="1" x14ac:dyDescent="0.3">
      <c r="A23" s="27" t="s">
        <v>33</v>
      </c>
      <c r="B23" s="108" t="s">
        <v>11</v>
      </c>
      <c r="C23" s="109"/>
      <c r="D23" s="59">
        <v>5</v>
      </c>
      <c r="E23" s="28" t="s">
        <v>34</v>
      </c>
      <c r="F23" s="29">
        <v>60</v>
      </c>
      <c r="G23" s="30">
        <v>60</v>
      </c>
      <c r="H23" s="31">
        <v>60</v>
      </c>
      <c r="I23" s="32">
        <f t="shared" si="0"/>
        <v>180</v>
      </c>
      <c r="J23" s="30">
        <f t="shared" si="1"/>
        <v>900</v>
      </c>
      <c r="K23" s="68">
        <f t="shared" si="2"/>
        <v>37800</v>
      </c>
    </row>
    <row r="24" spans="1:12" ht="54" customHeight="1" thickBot="1" x14ac:dyDescent="0.3">
      <c r="A24" s="50" t="s">
        <v>24</v>
      </c>
      <c r="B24" s="95" t="s">
        <v>11</v>
      </c>
      <c r="C24" s="96"/>
      <c r="D24" s="60">
        <v>5</v>
      </c>
      <c r="E24" s="52" t="s">
        <v>6</v>
      </c>
      <c r="F24" s="53">
        <v>200</v>
      </c>
      <c r="G24" s="54">
        <v>200</v>
      </c>
      <c r="H24" s="55">
        <v>200</v>
      </c>
      <c r="I24" s="56">
        <f t="shared" si="0"/>
        <v>600</v>
      </c>
      <c r="J24" s="57">
        <f t="shared" si="1"/>
        <v>3000</v>
      </c>
      <c r="K24" s="66">
        <f t="shared" si="2"/>
        <v>126000</v>
      </c>
    </row>
    <row r="25" spans="1:12" ht="54" customHeight="1" thickBot="1" x14ac:dyDescent="0.3">
      <c r="A25" s="74" t="s">
        <v>31</v>
      </c>
      <c r="B25" s="93" t="s">
        <v>11</v>
      </c>
      <c r="C25" s="94"/>
      <c r="D25" s="26">
        <v>8</v>
      </c>
      <c r="E25" s="14" t="s">
        <v>6</v>
      </c>
      <c r="F25" s="15">
        <v>40</v>
      </c>
      <c r="G25" s="16">
        <v>40</v>
      </c>
      <c r="H25" s="17">
        <v>40</v>
      </c>
      <c r="I25" s="18">
        <f t="shared" si="0"/>
        <v>120</v>
      </c>
      <c r="J25" s="19">
        <f t="shared" si="1"/>
        <v>960</v>
      </c>
      <c r="K25" s="64">
        <f t="shared" si="2"/>
        <v>40320</v>
      </c>
    </row>
    <row r="26" spans="1:12" ht="54" customHeight="1" thickBot="1" x14ac:dyDescent="0.3">
      <c r="A26" s="4" t="s">
        <v>26</v>
      </c>
      <c r="B26" s="91" t="s">
        <v>12</v>
      </c>
      <c r="C26" s="92"/>
      <c r="D26" s="5">
        <v>12</v>
      </c>
      <c r="E26" s="6" t="s">
        <v>21</v>
      </c>
      <c r="F26" s="7">
        <v>500</v>
      </c>
      <c r="G26" s="8">
        <v>300</v>
      </c>
      <c r="H26" s="9">
        <v>200</v>
      </c>
      <c r="I26" s="10">
        <f t="shared" si="0"/>
        <v>1000</v>
      </c>
      <c r="J26" s="11">
        <f t="shared" si="1"/>
        <v>12000</v>
      </c>
      <c r="K26" s="63">
        <f t="shared" si="2"/>
        <v>504000</v>
      </c>
    </row>
    <row r="27" spans="1:12" ht="36" customHeight="1" thickBot="1" x14ac:dyDescent="0.3">
      <c r="A27" s="80" t="s">
        <v>25</v>
      </c>
      <c r="B27" s="81"/>
      <c r="C27" s="81"/>
      <c r="D27" s="81"/>
      <c r="E27" s="82"/>
      <c r="F27" s="61">
        <f t="shared" ref="F27:I27" si="3">SUM(F11:F26)</f>
        <v>14205</v>
      </c>
      <c r="G27" s="61">
        <f t="shared" si="3"/>
        <v>13005</v>
      </c>
      <c r="H27" s="61">
        <f t="shared" si="3"/>
        <v>10905</v>
      </c>
      <c r="I27" s="61">
        <f t="shared" si="3"/>
        <v>38115</v>
      </c>
      <c r="J27" s="61">
        <f>SUM(J11:J26)</f>
        <v>157210</v>
      </c>
      <c r="K27" s="62">
        <f>SUM(K11:K26)</f>
        <v>6602820</v>
      </c>
    </row>
  </sheetData>
  <autoFilter ref="A10:K10">
    <filterColumn colId="1" showButton="0"/>
  </autoFilter>
  <mergeCells count="31">
    <mergeCell ref="B26:C26"/>
    <mergeCell ref="B21:C21"/>
    <mergeCell ref="B22:C22"/>
    <mergeCell ref="B23:C23"/>
    <mergeCell ref="B24:C24"/>
    <mergeCell ref="B25:C25"/>
    <mergeCell ref="J5:K5"/>
    <mergeCell ref="J6:K6"/>
    <mergeCell ref="J7:K7"/>
    <mergeCell ref="A2:K2"/>
    <mergeCell ref="D6:E6"/>
    <mergeCell ref="D7:E7"/>
    <mergeCell ref="F5:G5"/>
    <mergeCell ref="F6:G6"/>
    <mergeCell ref="F7:G7"/>
    <mergeCell ref="F9:H9"/>
    <mergeCell ref="A27:E27"/>
    <mergeCell ref="H5:I5"/>
    <mergeCell ref="H6:I6"/>
    <mergeCell ref="H7:I7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</mergeCells>
  <pageMargins left="0.3" right="0.17" top="0.36" bottom="0.23" header="0.36" footer="0.23"/>
  <pageSetup paperSize="9" scale="58" fitToHeight="0" orientation="landscape" r:id="rId1"/>
  <ignoredErrors>
    <ignoredError sqref="F27:H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DFC1873A45D4580364C2F2B3F147C" ma:contentTypeVersion="2" ma:contentTypeDescription="Crie um novo documento." ma:contentTypeScope="" ma:versionID="7d90aca8a83115aea33ad759ed401172">
  <xsd:schema xmlns:xsd="http://www.w3.org/2001/XMLSchema" xmlns:xs="http://www.w3.org/2001/XMLSchema" xmlns:p="http://schemas.microsoft.com/office/2006/metadata/properties" xmlns:ns2="434281a0-9d46-45d9-87b8-033749345f17" targetNamespace="http://schemas.microsoft.com/office/2006/metadata/properties" ma:root="true" ma:fieldsID="b9203007f727de2a62bf1ec0f706b5f9" ns2:_="">
    <xsd:import namespace="434281a0-9d46-45d9-87b8-033749345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281a0-9d46-45d9-87b8-033749345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BDBDE8-1E9D-4BCD-9619-9E27A559D2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D2B2F7-5730-425B-BDA6-473408C0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281a0-9d46-45d9-87b8-033749345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A8F589-E625-45CE-BB3B-D43C1F820179}">
  <ds:schemaRefs>
    <ds:schemaRef ds:uri="http://schemas.microsoft.com/office/2006/documentManagement/types"/>
    <ds:schemaRef ds:uri="http://schemas.microsoft.com/office/infopath/2007/PartnerControls"/>
    <ds:schemaRef ds:uri="434281a0-9d46-45d9-87b8-033749345f17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Serviços - MPMG - UST</vt:lpstr>
      <vt:lpstr>'Serviços - MPMG - UST'!Area_de_impressao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Flávio</dc:creator>
  <cp:keywords/>
  <dc:description/>
  <cp:lastModifiedBy>Camila Bueno Moraes</cp:lastModifiedBy>
  <cp:revision/>
  <cp:lastPrinted>2021-11-08T17:11:38Z</cp:lastPrinted>
  <dcterms:created xsi:type="dcterms:W3CDTF">2021-07-15T16:18:26Z</dcterms:created>
  <dcterms:modified xsi:type="dcterms:W3CDTF">2022-06-10T14:33:22Z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0x01010022EDFC1873A45D4580364C2F2B3F147C</vt:lpwstr>
  </property>
</Properties>
</file>